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ina Bueno Engenharia Ltda\Consultoria\Barra de Guabiraba\TCE\"/>
    </mc:Choice>
  </mc:AlternateContent>
  <xr:revisionPtr revIDLastSave="0" documentId="13_ncr:1_{B677F549-0138-4703-93BD-86FC851AB4F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o 2020" sheetId="3" r:id="rId1"/>
  </sheets>
  <definedNames>
    <definedName name="_xlnm.Print_Area" localSheetId="0">'ano 2020'!$A$1:$U$36</definedName>
    <definedName name="_xlnm.Print_Titles" localSheetId="0">'ano 2020'!$6:$8</definedName>
  </definedNames>
  <calcPr calcId="191029" fullPrecision="0"/>
</workbook>
</file>

<file path=xl/calcChain.xml><?xml version="1.0" encoding="utf-8"?>
<calcChain xmlns="http://schemas.openxmlformats.org/spreadsheetml/2006/main">
  <c r="R30" i="3" l="1"/>
  <c r="S30" i="3" s="1"/>
  <c r="M30" i="3"/>
  <c r="K29" i="3"/>
  <c r="R29" i="3"/>
  <c r="S29" i="3" s="1"/>
  <c r="T29" i="3" s="1"/>
  <c r="E26" i="3"/>
  <c r="K26" i="3"/>
  <c r="M26" i="3" s="1"/>
  <c r="R20" i="3"/>
  <c r="S20" i="3" s="1"/>
  <c r="R19" i="3"/>
  <c r="S19" i="3" s="1"/>
  <c r="R17" i="3"/>
  <c r="S17" i="3" s="1"/>
  <c r="T15" i="3"/>
  <c r="Q15" i="3"/>
  <c r="R15" i="3" s="1"/>
  <c r="S15" i="3" s="1"/>
  <c r="R14" i="3"/>
  <c r="R13" i="3"/>
  <c r="R12" i="3"/>
  <c r="S12" i="3" s="1"/>
  <c r="Q11" i="3"/>
  <c r="R11" i="3" s="1"/>
  <c r="S11" i="3" s="1"/>
  <c r="R28" i="3"/>
  <c r="S28" i="3" s="1"/>
  <c r="T28" i="3" s="1"/>
  <c r="M28" i="3"/>
  <c r="N28" i="3" s="1"/>
  <c r="K27" i="3"/>
  <c r="M27" i="3" s="1"/>
  <c r="N27" i="3" s="1"/>
  <c r="K25" i="3"/>
  <c r="M25" i="3" s="1"/>
  <c r="M24" i="3"/>
  <c r="N24" i="3" s="1"/>
  <c r="M23" i="3"/>
  <c r="M22" i="3"/>
  <c r="M21" i="3"/>
  <c r="M20" i="3"/>
  <c r="M19" i="3"/>
  <c r="S18" i="3"/>
  <c r="K18" i="3"/>
  <c r="M18" i="3" s="1"/>
  <c r="N18" i="3" s="1"/>
  <c r="K17" i="3"/>
  <c r="M17" i="3" s="1"/>
  <c r="N17" i="3" s="1"/>
  <c r="S16" i="3"/>
  <c r="K16" i="3"/>
  <c r="M16" i="3" s="1"/>
  <c r="N16" i="3" s="1"/>
  <c r="K15" i="3"/>
  <c r="M15" i="3" s="1"/>
  <c r="N15" i="3" s="1"/>
  <c r="S14" i="3"/>
  <c r="K14" i="3"/>
  <c r="M14" i="3" s="1"/>
  <c r="N14" i="3" s="1"/>
  <c r="T13" i="3"/>
  <c r="S13" i="3"/>
  <c r="K13" i="3"/>
  <c r="M13" i="3" s="1"/>
  <c r="N13" i="3" s="1"/>
  <c r="M12" i="3"/>
  <c r="N12" i="3" s="1"/>
  <c r="M11" i="3"/>
  <c r="S10" i="3"/>
  <c r="N10" i="3"/>
  <c r="M10" i="3"/>
  <c r="M9" i="3"/>
  <c r="N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KLEBER BUENO</author>
    <author>Usuário do Windows</author>
  </authors>
  <commentList>
    <comment ref="C9" authorId="0" shapeId="0" xr:uid="{48E2DD73-71FB-457F-967E-9B786DCCED2D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do termo de compromisso</t>
        </r>
      </text>
    </comment>
    <comment ref="I9" authorId="0" shapeId="0" xr:uid="{553D8250-1E36-4D26-897F-67728B6C56AA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P9" authorId="0" shapeId="0" xr:uid="{4A265B8E-1B4C-42A8-8F19-77AF66596AD5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numero da despesa, pegar com NAO</t>
        </r>
      </text>
    </comment>
    <comment ref="R9" authorId="1" shapeId="0" xr:uid="{6FC7707F-34FD-48F6-BCA2-9A4A11E2FE20}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10.864,40 - BM</t>
        </r>
      </text>
    </comment>
    <comment ref="I10" authorId="0" shapeId="0" xr:uid="{46A74BCE-F90C-4C37-897A-08260BDEB6FF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T10" authorId="1" shapeId="0" xr:uid="{76E922A2-7614-42A1-A4AC-BABDBAA4D883}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113.910,34 total medido BM</t>
        </r>
      </text>
    </comment>
    <comment ref="C11" authorId="0" shapeId="0" xr:uid="{6C0B2B37-BF02-437F-BE1C-7C8A6B591B46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do termo de compromisso</t>
        </r>
      </text>
    </comment>
    <comment ref="I11" authorId="0" shapeId="0" xr:uid="{1DCFF3D2-A4C5-4BFC-A267-D5E93B16D1D9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P11" authorId="0" shapeId="0" xr:uid="{267CBA8F-8FF2-406F-A825-4B4225D12C4C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numero da despesa, pegar com NAO</t>
        </r>
      </text>
    </comment>
    <comment ref="C19" authorId="0" shapeId="0" xr:uid="{AE1C2272-FB0B-49DF-9FA4-3D38013E6793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do termo de compromisso</t>
        </r>
      </text>
    </comment>
    <comment ref="I19" authorId="0" shapeId="0" xr:uid="{AF586E5D-D393-418C-A46A-6D6576D9D636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P19" authorId="0" shapeId="0" xr:uid="{BDBE1976-96AE-459C-8214-0D67D48A8740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numero da despesa, pegar com NAO</t>
        </r>
      </text>
    </comment>
    <comment ref="I20" authorId="0" shapeId="0" xr:uid="{350D72EF-AA43-4872-B091-EC2A5AF062C4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T20" authorId="1" shapeId="0" xr:uid="{F5751BF6-B0FC-4A64-8BAA-CB26E43C5D3C}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113.910,34 total medido BM</t>
        </r>
      </text>
    </comment>
    <comment ref="I21" authorId="0" shapeId="0" xr:uid="{3227B2CC-9061-4A36-8BEC-CCE57DF81B41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T21" authorId="1" shapeId="0" xr:uid="{B0EFFCFB-F0A4-4A98-987E-94D2582B734E}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113.910,34 total medido BM</t>
        </r>
      </text>
    </comment>
    <comment ref="I24" authorId="0" shapeId="0" xr:uid="{12639A19-D618-4D3B-A8F8-9752C5CFFA09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T24" authorId="1" shapeId="0" xr:uid="{E58135AC-F3FF-4C06-BA87-79F7E2B36CEA}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confirmar o pago</t>
        </r>
      </text>
    </comment>
    <comment ref="C28" authorId="0" shapeId="0" xr:uid="{9F3F519F-D4F6-473F-A926-08C57BE3E456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do termo de compromisso</t>
        </r>
      </text>
    </comment>
    <comment ref="I28" authorId="0" shapeId="0" xr:uid="{93DD0BDB-08E5-4E73-AF97-A82119C2D1E9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T28" authorId="1" shapeId="0" xr:uid="{EFDDA51F-1ED1-477B-9B95-A53F2ADBCD92}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confirmar o pago</t>
        </r>
      </text>
    </comment>
    <comment ref="C29" authorId="0" shapeId="0" xr:uid="{E90B9588-680B-4954-A798-62DDCD8A5123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do termo de compromisso</t>
        </r>
      </text>
    </comment>
    <comment ref="I29" authorId="0" shapeId="0" xr:uid="{19311510-E4C9-4E4F-B7F2-A33322985801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T29" authorId="1" shapeId="0" xr:uid="{61A13BF7-89BE-41C7-AD86-95A5FCF41764}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confirmar o pago</t>
        </r>
      </text>
    </comment>
    <comment ref="I30" authorId="0" shapeId="0" xr:uid="{8E59D87A-6CB0-4EAE-BB77-852BFF096CD3}">
      <text>
        <r>
          <rPr>
            <b/>
            <sz val="9"/>
            <color indexed="81"/>
            <rFont val="Tahoma"/>
            <family val="2"/>
          </rPr>
          <t>KLEBER BUENO:</t>
        </r>
        <r>
          <rPr>
            <sz val="9"/>
            <color indexed="81"/>
            <rFont val="Tahoma"/>
            <family val="2"/>
          </rPr>
          <t xml:space="preserve">
colocar o número co contrato</t>
        </r>
      </text>
    </comment>
    <comment ref="T30" authorId="1" shapeId="0" xr:uid="{5F317EC1-F3BA-4B60-B8FF-F2996CCEA112}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113.910,34 total medido BM</t>
        </r>
      </text>
    </comment>
  </commentList>
</comments>
</file>

<file path=xl/sharedStrings.xml><?xml version="1.0" encoding="utf-8"?>
<sst xmlns="http://schemas.openxmlformats.org/spreadsheetml/2006/main" count="220" uniqueCount="120">
  <si>
    <t>MAPA DEMONSTRATIVO DE OBRAS E SERVIÇOS DE ENGENHARIA</t>
  </si>
  <si>
    <r>
      <rPr>
        <b/>
        <sz val="10"/>
        <color indexed="8"/>
        <rFont val="Calibri"/>
        <family val="2"/>
      </rPr>
      <t>UNIDADE ORÇAMENTÁRIA :</t>
    </r>
    <r>
      <rPr>
        <sz val="10"/>
        <color indexed="8"/>
        <rFont val="Calibri"/>
        <family val="2"/>
      </rPr>
      <t xml:space="preserve"> PREFEITURA DE BARRA DE GUABIRABA</t>
    </r>
  </si>
  <si>
    <t>Obras ou serviço</t>
  </si>
  <si>
    <t>Despesas no exercicio</t>
  </si>
  <si>
    <t>Valor pago acumulado na obra ou serviço (R$)</t>
  </si>
  <si>
    <t>Situação</t>
  </si>
  <si>
    <t>Modalidade/ licitação</t>
  </si>
  <si>
    <t>Identificação da obra,servico ou aquisição</t>
  </si>
  <si>
    <t>Convênio</t>
  </si>
  <si>
    <t>Contratado</t>
  </si>
  <si>
    <t>Contrato</t>
  </si>
  <si>
    <t>Aditivo</t>
  </si>
  <si>
    <t>natureza de despesa</t>
  </si>
  <si>
    <t>Valor medido acumulado(R$)</t>
  </si>
  <si>
    <t>Valor pago acumulado no periodo (R$)</t>
  </si>
  <si>
    <t>Valor pago acumulado no exercicio (R$)</t>
  </si>
  <si>
    <t>N°</t>
  </si>
  <si>
    <t>Concendente</t>
  </si>
  <si>
    <t>Repasse (R$)</t>
  </si>
  <si>
    <t>Contrapartida</t>
  </si>
  <si>
    <t>CNPJ/CPF</t>
  </si>
  <si>
    <t>Razão social</t>
  </si>
  <si>
    <t>Data início</t>
  </si>
  <si>
    <t>Prazo</t>
  </si>
  <si>
    <t>Valor contratado (R$)</t>
  </si>
  <si>
    <t>Data conclu são</t>
  </si>
  <si>
    <t>Prazo aditiva do</t>
  </si>
  <si>
    <t>Valor aditado acumulado</t>
  </si>
  <si>
    <t>TOMADA DE PREÇOS N° 003/2017 PROCESSO 009/2014 FUNDO MUNICIPAL DE SAÚDE</t>
  </si>
  <si>
    <t>REFORMA E AMPLIAÇÃO DA UNIDADE MISTA PAULO VIANA DE QUEIROZ</t>
  </si>
  <si>
    <t>017/2014</t>
  </si>
  <si>
    <t>FEM 2014</t>
  </si>
  <si>
    <t>09.249.063/0001-50</t>
  </si>
  <si>
    <t>ATUAL CONSTRUTORA E SERVIÇOS LTDA - ME</t>
  </si>
  <si>
    <t>058/2017</t>
  </si>
  <si>
    <t>70 -4.4.90.51.00</t>
  </si>
  <si>
    <t>Em andamento</t>
  </si>
  <si>
    <t xml:space="preserve">TOMADA DE PREÇO N 002/2018 PROCESSO 006/2018 PREFEITURA MUNICIPAL </t>
  </si>
  <si>
    <t>PAVIMENTAÇÃO EM PARALELEPÍPIDO</t>
  </si>
  <si>
    <t>27.190.920/0001-76</t>
  </si>
  <si>
    <t>VINÍCIUS CESAR DE SOUZA LEÃO EIRELI-ME</t>
  </si>
  <si>
    <t>010/2018</t>
  </si>
  <si>
    <t>4.4.90.51.00</t>
  </si>
  <si>
    <t>TOMADA DE PREÇOS N° 006/2018  PREFEITURA MUNICIPAL</t>
  </si>
  <si>
    <t xml:space="preserve">CONSTRUÇÃO DE UMA QUADRA POLIESPORTIVA- ESCOLA FRANCISDETE TENORIO </t>
  </si>
  <si>
    <t>FNDE</t>
  </si>
  <si>
    <t>TOMADA DE PREÇOS N° 004/2018 PROCESSO 010/2018 PREFEITURA MUNICIPAL</t>
  </si>
  <si>
    <t>REFORMA DE DIVERSOS PRÉDIOS PÚBLICOS NO MUNICÍPIO DE BARRA DE GUABIRABA</t>
  </si>
  <si>
    <t>RECURSO PRÓPRIO</t>
  </si>
  <si>
    <t>012/2018</t>
  </si>
  <si>
    <t>TOMADA DE PREÇOS N° 005/2018 PROCESSO 013/2018 PREFEITURA MUNICIPAL</t>
  </si>
  <si>
    <t>CONTRATAÇÃO DE EMPRESA DE ENGENHARIA PARA EXECUÇÃO DE OBRAS NA REFORMA DE DIVERSAS ESCOLAS NO MUNICÍPIO DE BARRA DE GUABIRABA</t>
  </si>
  <si>
    <t>106782/2017</t>
  </si>
  <si>
    <t>24.161.531/0001-24</t>
  </si>
  <si>
    <t>CONTREL CONST. REALIZ. EMPRES EIRELLI - EPP</t>
  </si>
  <si>
    <t>37/2018 - LOTE 3 - Escola Manoel Afonso</t>
  </si>
  <si>
    <t>106783/2017</t>
  </si>
  <si>
    <t>37/2018 - LOTE 4 - Escola Marcos Freire</t>
  </si>
  <si>
    <t>106784/2017</t>
  </si>
  <si>
    <t>37/2018 - LOTE 5 - Escola Cláudio Lopes</t>
  </si>
  <si>
    <t>108409
/2017</t>
  </si>
  <si>
    <t>37/2018 - LOTE 08 - Escola Maria Judith</t>
  </si>
  <si>
    <t>37/2018 LOTE 01 Escola David Gonçalves</t>
  </si>
  <si>
    <t xml:space="preserve">37/2018 LOTE 07 Manoel Damásio </t>
  </si>
  <si>
    <t>TOMADA DE PREÇOS N° 005/2017 PROCESSO 031/2017 FNDE</t>
  </si>
  <si>
    <t xml:space="preserve">COSNTRUÇÃO DE ESCOLA DE UM PAVIMENTO COM 06 SALAS DE AULA PADRÃO FNDE </t>
  </si>
  <si>
    <t>105988 / 2017</t>
  </si>
  <si>
    <t xml:space="preserve">AMPLIAÇÃO DA ESCOLA MARIA JUDITH </t>
  </si>
  <si>
    <t xml:space="preserve">TOMADA DE PREÇO N 007/2018 PROCESSO 006/2018 PREFEITURA MUNICIPAL </t>
  </si>
  <si>
    <t xml:space="preserve">JC SERVIÇOS E CONSTRUTORA EIRELI- ME </t>
  </si>
  <si>
    <t>040/2018</t>
  </si>
  <si>
    <t>27.894.394/0001-25</t>
  </si>
  <si>
    <t>39/2018</t>
  </si>
  <si>
    <t>FMS</t>
  </si>
  <si>
    <t xml:space="preserve">CONSTRUÇÃO DE UMA ACADEMIA DA SAÚDE </t>
  </si>
  <si>
    <t>TOMADA DE PREÇOS N° 01/2019 PROCESSO 01/2019- FMS</t>
  </si>
  <si>
    <t>CONTRATAÇÃO DE EMPRESA DE ENGENHARIA PARA EXECUÇÃO DE OBRAS NA REFORMA DOS POSTOS DE SAÚDE, POLICLÍNICA E ACADEMIA DA SAÚDE NO MUNICÍPIO DE BARRA DE GUABIRABA</t>
  </si>
  <si>
    <t>21.482.226/0001-46</t>
  </si>
  <si>
    <t>C&amp;C CONSTRUTORA E PRESTADORA DE SERVIÇOS LTDA</t>
  </si>
  <si>
    <t>001/2019</t>
  </si>
  <si>
    <t>TOMADA DE PREÇOS N° 01/2019 PROCESSO 005/2019- FMS</t>
  </si>
  <si>
    <t>CONTRATAÇÃO DE EMPRESA DE ENGENHARIA PARA PRESTAÇÃO DE SERVIÇOS DE MANUTENÇÃO DOS POSTOS DE SAÚDE, CENTRO DE SAÚDE PRESIDENTE CASTELO BRANCO  E ACADEMIA DA SAÚDE NO MUNICÍPIO DE BARRA DE GUABIRABA</t>
  </si>
  <si>
    <t>24.361671/0001-46</t>
  </si>
  <si>
    <t xml:space="preserve">VALE DO IPOJUCA CONSTRUTORA EIRELI- ME </t>
  </si>
  <si>
    <t xml:space="preserve">concluida </t>
  </si>
  <si>
    <t>TOMADA DE PREÇO N 001/2019 PROCESSO 009/2019 PREFEITURA MUNICIPAL</t>
  </si>
  <si>
    <t xml:space="preserve">RECUPERAÇÃO DE ESTRADAS VICINAIS LOCALIZADAS NA ZORA RURAL </t>
  </si>
  <si>
    <t>PMBG</t>
  </si>
  <si>
    <t>23/2019</t>
  </si>
  <si>
    <t>12.361.0120</t>
  </si>
  <si>
    <t>108390/2017</t>
  </si>
  <si>
    <t>108404/2017</t>
  </si>
  <si>
    <t>10.324.550/0001-10</t>
  </si>
  <si>
    <t>CONSTRUTORA PILARTEX EIRELI</t>
  </si>
  <si>
    <t xml:space="preserve">37/2018 LOTE 04 José Firmino </t>
  </si>
  <si>
    <t xml:space="preserve">37/2018 LOTE 02 Hermenegildo Alves </t>
  </si>
  <si>
    <t>12680.3700001/17</t>
  </si>
  <si>
    <t>MS</t>
  </si>
  <si>
    <t>201804340/2018</t>
  </si>
  <si>
    <t>108393/2017</t>
  </si>
  <si>
    <t>108402/2017</t>
  </si>
  <si>
    <t>Responsável pela Unidade
RODOLFO ALUÍZIO BARBOSA DA SILVA
Secretário de Finanças
CPF 011.044.874-03</t>
  </si>
  <si>
    <r>
      <t xml:space="preserve">Ordenador de despesas
WILSON </t>
    </r>
    <r>
      <rPr>
        <sz val="10"/>
        <rFont val="Calibri"/>
        <family val="2"/>
      </rPr>
      <t>MADEIRO DA SILVA
PREFEITO CONSTITUCIONAL
CPF 234.251.133-72</t>
    </r>
  </si>
  <si>
    <t>Responsável pelo preenchimento
KLEBER VIANA BUENO TELLES
Engenheiro Consultor
CPF 866.031.754-87</t>
  </si>
  <si>
    <t>201803635
/2018</t>
  </si>
  <si>
    <r>
      <rPr>
        <b/>
        <sz val="10"/>
        <color indexed="8"/>
        <rFont val="Calibri"/>
        <family val="2"/>
      </rPr>
      <t>EXERCÍCIO :</t>
    </r>
    <r>
      <rPr>
        <sz val="10"/>
        <color indexed="8"/>
        <rFont val="Calibri"/>
        <family val="2"/>
      </rPr>
      <t xml:space="preserve"> </t>
    </r>
  </si>
  <si>
    <t>001/2020</t>
  </si>
  <si>
    <t>SEPLAG</t>
  </si>
  <si>
    <t>TOMADA DE PREÇO N 001/2020 PROCESSO 001/2020 PREFEITURA MUNICIPAL</t>
  </si>
  <si>
    <t>Complementação da reforma e ampliação da Unidade Mista Paulo Viana de Queiroz</t>
  </si>
  <si>
    <t xml:space="preserve">4.4.90.51.00 </t>
  </si>
  <si>
    <r>
      <rPr>
        <b/>
        <sz val="10"/>
        <color indexed="8"/>
        <rFont val="Calibri"/>
        <family val="2"/>
      </rPr>
      <t>PERÍODO DE REFERÊNCIA :</t>
    </r>
    <r>
      <rPr>
        <sz val="10"/>
        <color indexed="8"/>
        <rFont val="Calibri"/>
        <family val="2"/>
      </rPr>
      <t xml:space="preserve"> 2020</t>
    </r>
  </si>
  <si>
    <t>Concluída</t>
  </si>
  <si>
    <t>Complementação de creche tipo B, no município de Barra de Guabiraba - PE.</t>
  </si>
  <si>
    <t>028/2020</t>
  </si>
  <si>
    <t>CARTA CONVITE N XXX/2020 PROCESSO XXX/2020 PREFEITURA MUNICIPAL</t>
  </si>
  <si>
    <t>LIMPEZA DE GALERIAS</t>
  </si>
  <si>
    <t xml:space="preserve">TOMADA DE PREÇO N 003/2018  PREFEITURA MUNICIPAL </t>
  </si>
  <si>
    <t>0XX/2018</t>
  </si>
  <si>
    <r>
      <rPr>
        <b/>
        <sz val="10"/>
        <color indexed="8"/>
        <rFont val="Calibri"/>
        <family val="2"/>
      </rPr>
      <t>UNIDADE:</t>
    </r>
    <r>
      <rPr>
        <sz val="10"/>
        <color indexed="8"/>
        <rFont val="Calibri"/>
        <family val="2"/>
      </rPr>
      <t xml:space="preserve"> PREFEITURA MUNICIPAL DE BARRA DE GUABIRABA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</si>
</sst>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3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503463</xdr:colOff>
      <xdr:row>0</xdr:row>
      <xdr:rowOff>95251</xdr:rowOff>
    </xdr:from>
    <xdr:to>
      <xdr:col>20</xdr:col>
      <xdr:colOff>789214</xdr:colOff>
      <xdr:row>4</xdr:row>
      <xdr:rowOff>149679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E01B9C0-6F10-4333-8CC9-0158CF5C5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8703" y="95251"/>
          <a:ext cx="2632711" cy="846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35DE-1B17-4993-BC6F-73C7F1F6F7B9}">
  <dimension ref="A1:W51"/>
  <sheetViews>
    <sheetView tabSelected="1" topLeftCell="A7" zoomScale="70" zoomScaleNormal="70" workbookViewId="0">
      <pane ySplit="1392" topLeftCell="A36" activePane="bottomLeft"/>
      <selection activeCell="U16" sqref="U16"/>
      <selection pane="bottomLeft" activeCell="S10" sqref="S10"/>
    </sheetView>
  </sheetViews>
  <sheetFormatPr defaultColWidth="9.109375" defaultRowHeight="13.8" x14ac:dyDescent="0.3"/>
  <cols>
    <col min="1" max="1" width="13.5546875" style="29" customWidth="1"/>
    <col min="2" max="2" width="18.6640625" style="29" customWidth="1"/>
    <col min="3" max="3" width="14" style="29" customWidth="1"/>
    <col min="4" max="4" width="12" style="29" customWidth="1"/>
    <col min="5" max="5" width="14.33203125" style="29" customWidth="1"/>
    <col min="6" max="6" width="9.33203125" style="29" customWidth="1"/>
    <col min="7" max="7" width="16.44140625" style="29" customWidth="1"/>
    <col min="8" max="8" width="10.44140625" style="29" customWidth="1"/>
    <col min="9" max="9" width="8.5546875" style="29" customWidth="1"/>
    <col min="10" max="10" width="10.88671875" style="29" customWidth="1"/>
    <col min="11" max="11" width="6.44140625" style="29" customWidth="1"/>
    <col min="12" max="12" width="13.109375" style="29" bestFit="1" customWidth="1"/>
    <col min="13" max="13" width="14.33203125" style="29" bestFit="1" customWidth="1"/>
    <col min="14" max="14" width="10.44140625" style="29" bestFit="1" customWidth="1"/>
    <col min="15" max="15" width="13.44140625" style="29" customWidth="1"/>
    <col min="16" max="16" width="23.109375" style="29" bestFit="1" customWidth="1"/>
    <col min="17" max="17" width="13.33203125" style="29" customWidth="1"/>
    <col min="18" max="18" width="11.109375" style="29" customWidth="1"/>
    <col min="19" max="19" width="11" style="29" customWidth="1"/>
    <col min="20" max="20" width="12.109375" style="29" customWidth="1"/>
    <col min="21" max="21" width="13.109375" style="2" customWidth="1"/>
    <col min="22" max="22" width="10.5546875" style="29" bestFit="1" customWidth="1"/>
    <col min="23" max="23" width="10.44140625" style="29" bestFit="1" customWidth="1"/>
    <col min="24" max="24" width="16" style="29" customWidth="1"/>
    <col min="25" max="25" width="9.109375" style="29"/>
    <col min="26" max="26" width="10.44140625" style="29" bestFit="1" customWidth="1"/>
    <col min="27" max="27" width="10.33203125" style="29" bestFit="1" customWidth="1"/>
    <col min="28" max="28" width="10.44140625" style="29" bestFit="1" customWidth="1"/>
    <col min="29" max="29" width="9.109375" style="29"/>
    <col min="30" max="30" width="10.5546875" style="29" bestFit="1" customWidth="1"/>
    <col min="31" max="16384" width="9.109375" style="29"/>
  </cols>
  <sheetData>
    <row r="1" spans="1:21" ht="21" x14ac:dyDescent="0.4">
      <c r="A1" s="1" t="s">
        <v>0</v>
      </c>
    </row>
    <row r="2" spans="1:21" x14ac:dyDescent="0.3">
      <c r="A2" s="5" t="s">
        <v>119</v>
      </c>
    </row>
    <row r="3" spans="1:21" x14ac:dyDescent="0.3">
      <c r="A3" s="3" t="s">
        <v>1</v>
      </c>
      <c r="H3" s="4"/>
      <c r="I3" s="4"/>
      <c r="J3" s="4"/>
      <c r="K3" s="4"/>
      <c r="L3" s="4"/>
      <c r="M3" s="4"/>
    </row>
    <row r="4" spans="1:21" x14ac:dyDescent="0.3">
      <c r="A4" s="5" t="s">
        <v>105</v>
      </c>
      <c r="B4" s="29">
        <v>2020</v>
      </c>
      <c r="H4" s="4"/>
      <c r="I4" s="4"/>
      <c r="J4" s="4"/>
      <c r="K4" s="4"/>
      <c r="L4" s="4"/>
      <c r="M4" s="4"/>
    </row>
    <row r="5" spans="1:21" x14ac:dyDescent="0.3">
      <c r="A5" s="5" t="s">
        <v>111</v>
      </c>
    </row>
    <row r="6" spans="1:21" ht="15" customHeight="1" x14ac:dyDescent="0.3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22"/>
      <c r="N6" s="22"/>
      <c r="O6" s="22"/>
      <c r="P6" s="33" t="s">
        <v>3</v>
      </c>
      <c r="Q6" s="33"/>
      <c r="R6" s="33"/>
      <c r="S6" s="33"/>
      <c r="T6" s="41" t="s">
        <v>4</v>
      </c>
      <c r="U6" s="33" t="s">
        <v>5</v>
      </c>
    </row>
    <row r="7" spans="1:21" ht="15" customHeight="1" x14ac:dyDescent="0.3">
      <c r="A7" s="33" t="s">
        <v>6</v>
      </c>
      <c r="B7" s="33" t="s">
        <v>7</v>
      </c>
      <c r="C7" s="33" t="s">
        <v>8</v>
      </c>
      <c r="D7" s="33"/>
      <c r="E7" s="33"/>
      <c r="F7" s="33"/>
      <c r="G7" s="33" t="s">
        <v>9</v>
      </c>
      <c r="H7" s="33"/>
      <c r="I7" s="33" t="s">
        <v>10</v>
      </c>
      <c r="J7" s="33"/>
      <c r="K7" s="33"/>
      <c r="L7" s="33"/>
      <c r="M7" s="33"/>
      <c r="N7" s="33" t="s">
        <v>11</v>
      </c>
      <c r="O7" s="33"/>
      <c r="P7" s="33" t="s">
        <v>12</v>
      </c>
      <c r="Q7" s="33" t="s">
        <v>13</v>
      </c>
      <c r="R7" s="33" t="s">
        <v>14</v>
      </c>
      <c r="S7" s="33" t="s">
        <v>15</v>
      </c>
      <c r="T7" s="41"/>
      <c r="U7" s="33"/>
    </row>
    <row r="8" spans="1:21" ht="69.75" customHeight="1" x14ac:dyDescent="0.3">
      <c r="A8" s="33"/>
      <c r="B8" s="33"/>
      <c r="C8" s="22" t="s">
        <v>16</v>
      </c>
      <c r="D8" s="22" t="s">
        <v>17</v>
      </c>
      <c r="E8" s="22" t="s">
        <v>18</v>
      </c>
      <c r="F8" s="22" t="s">
        <v>19</v>
      </c>
      <c r="G8" s="22" t="s">
        <v>20</v>
      </c>
      <c r="H8" s="22" t="s">
        <v>21</v>
      </c>
      <c r="I8" s="22" t="s">
        <v>16</v>
      </c>
      <c r="J8" s="22" t="s">
        <v>22</v>
      </c>
      <c r="K8" s="22" t="s">
        <v>23</v>
      </c>
      <c r="L8" s="22" t="s">
        <v>24</v>
      </c>
      <c r="M8" s="22" t="s">
        <v>25</v>
      </c>
      <c r="N8" s="22" t="s">
        <v>26</v>
      </c>
      <c r="O8" s="22" t="s">
        <v>27</v>
      </c>
      <c r="P8" s="33"/>
      <c r="Q8" s="33"/>
      <c r="R8" s="33"/>
      <c r="S8" s="33"/>
      <c r="T8" s="41"/>
      <c r="U8" s="33"/>
    </row>
    <row r="9" spans="1:21" ht="119.25" customHeight="1" x14ac:dyDescent="0.3">
      <c r="A9" s="6" t="s">
        <v>28</v>
      </c>
      <c r="B9" s="6" t="s">
        <v>29</v>
      </c>
      <c r="C9" s="6" t="s">
        <v>30</v>
      </c>
      <c r="D9" s="6" t="s">
        <v>31</v>
      </c>
      <c r="E9" s="7">
        <v>385090.29</v>
      </c>
      <c r="F9" s="7"/>
      <c r="G9" s="6" t="s">
        <v>32</v>
      </c>
      <c r="H9" s="6" t="s">
        <v>33</v>
      </c>
      <c r="I9" s="6" t="s">
        <v>34</v>
      </c>
      <c r="J9" s="8">
        <v>43009</v>
      </c>
      <c r="K9" s="9">
        <v>120</v>
      </c>
      <c r="L9" s="10">
        <v>316838.46000000002</v>
      </c>
      <c r="M9" s="8">
        <f>J9+K9</f>
        <v>43129</v>
      </c>
      <c r="N9" s="11">
        <f>M9+K9*6</f>
        <v>43849</v>
      </c>
      <c r="O9" s="10">
        <v>391100.91</v>
      </c>
      <c r="P9" s="6" t="s">
        <v>35</v>
      </c>
      <c r="Q9" s="12">
        <v>0</v>
      </c>
      <c r="R9" s="12">
        <v>0</v>
      </c>
      <c r="S9" s="12">
        <v>0</v>
      </c>
      <c r="T9" s="12">
        <v>184947.95</v>
      </c>
      <c r="U9" s="6" t="s">
        <v>36</v>
      </c>
    </row>
    <row r="10" spans="1:21" ht="96.6" x14ac:dyDescent="0.3">
      <c r="A10" s="6" t="s">
        <v>37</v>
      </c>
      <c r="B10" s="6" t="s">
        <v>38</v>
      </c>
      <c r="C10" s="13" t="s">
        <v>30</v>
      </c>
      <c r="D10" s="6" t="s">
        <v>31</v>
      </c>
      <c r="E10" s="14">
        <v>236962.98</v>
      </c>
      <c r="F10" s="22"/>
      <c r="G10" s="6" t="s">
        <v>39</v>
      </c>
      <c r="H10" s="6" t="s">
        <v>40</v>
      </c>
      <c r="I10" s="6" t="s">
        <v>41</v>
      </c>
      <c r="J10" s="15">
        <v>43201</v>
      </c>
      <c r="K10" s="13">
        <v>90</v>
      </c>
      <c r="L10" s="14">
        <v>98620.61</v>
      </c>
      <c r="M10" s="15">
        <f>J10+K10+90</f>
        <v>43381</v>
      </c>
      <c r="N10" s="11">
        <f>M10+K10*7</f>
        <v>44011</v>
      </c>
      <c r="O10" s="14">
        <v>118639.73</v>
      </c>
      <c r="P10" s="14" t="s">
        <v>42</v>
      </c>
      <c r="Q10" s="24">
        <v>0</v>
      </c>
      <c r="R10" s="24">
        <v>0</v>
      </c>
      <c r="S10" s="24">
        <f>R10</f>
        <v>0</v>
      </c>
      <c r="T10" s="24">
        <v>113910.34</v>
      </c>
      <c r="U10" s="6" t="s">
        <v>36</v>
      </c>
    </row>
    <row r="11" spans="1:21" ht="95.25" customHeight="1" x14ac:dyDescent="0.3">
      <c r="A11" s="6" t="s">
        <v>43</v>
      </c>
      <c r="B11" s="6" t="s">
        <v>44</v>
      </c>
      <c r="C11" s="6" t="s">
        <v>104</v>
      </c>
      <c r="D11" s="6" t="s">
        <v>45</v>
      </c>
      <c r="E11" s="7">
        <v>612532.03</v>
      </c>
      <c r="F11" s="7"/>
      <c r="G11" s="6" t="s">
        <v>39</v>
      </c>
      <c r="H11" s="6" t="s">
        <v>40</v>
      </c>
      <c r="I11" s="6" t="s">
        <v>72</v>
      </c>
      <c r="J11" s="8">
        <v>43445</v>
      </c>
      <c r="K11" s="6">
        <v>180</v>
      </c>
      <c r="L11" s="10">
        <v>598834.97</v>
      </c>
      <c r="M11" s="15">
        <f>J11+K11</f>
        <v>43625</v>
      </c>
      <c r="N11" s="16">
        <v>44196</v>
      </c>
      <c r="O11" s="7">
        <v>618741.28</v>
      </c>
      <c r="P11" s="20">
        <v>133920270</v>
      </c>
      <c r="Q11" s="12">
        <f>16500.03+26217.3+25808.4+40147.48+28348.99</f>
        <v>137022.20000000001</v>
      </c>
      <c r="R11" s="12">
        <f>Q11</f>
        <v>137022.20000000001</v>
      </c>
      <c r="S11" s="12">
        <f>R11</f>
        <v>137022.20000000001</v>
      </c>
      <c r="T11" s="12">
        <v>243750.16</v>
      </c>
      <c r="U11" s="6" t="s">
        <v>36</v>
      </c>
    </row>
    <row r="12" spans="1:21" ht="95.25" customHeight="1" x14ac:dyDescent="0.3">
      <c r="A12" s="6" t="s">
        <v>46</v>
      </c>
      <c r="B12" s="6" t="s">
        <v>47</v>
      </c>
      <c r="C12" s="6"/>
      <c r="D12" s="6" t="s">
        <v>48</v>
      </c>
      <c r="E12" s="7"/>
      <c r="F12" s="7"/>
      <c r="G12" s="6" t="s">
        <v>39</v>
      </c>
      <c r="H12" s="6" t="s">
        <v>40</v>
      </c>
      <c r="I12" s="6" t="s">
        <v>49</v>
      </c>
      <c r="J12" s="8">
        <v>43252</v>
      </c>
      <c r="K12" s="6">
        <v>90</v>
      </c>
      <c r="L12" s="10">
        <v>144112.37</v>
      </c>
      <c r="M12" s="8">
        <f t="shared" ref="M12:M20" si="0">J12+K12</f>
        <v>43342</v>
      </c>
      <c r="N12" s="16">
        <f>M12+K12*7</f>
        <v>43972</v>
      </c>
      <c r="O12" s="7">
        <v>188295.05</v>
      </c>
      <c r="P12" s="6" t="s">
        <v>42</v>
      </c>
      <c r="Q12" s="12">
        <v>22564.47</v>
      </c>
      <c r="R12" s="12">
        <f>Q12</f>
        <v>22564.47</v>
      </c>
      <c r="S12" s="12">
        <f>R12</f>
        <v>22564.47</v>
      </c>
      <c r="T12" s="12">
        <v>170936.75</v>
      </c>
      <c r="U12" s="6" t="s">
        <v>112</v>
      </c>
    </row>
    <row r="13" spans="1:21" ht="162" customHeight="1" x14ac:dyDescent="0.3">
      <c r="A13" s="6" t="s">
        <v>50</v>
      </c>
      <c r="B13" s="6" t="s">
        <v>51</v>
      </c>
      <c r="C13" s="6" t="s">
        <v>52</v>
      </c>
      <c r="D13" s="6" t="s">
        <v>45</v>
      </c>
      <c r="E13" s="7">
        <v>86037.36</v>
      </c>
      <c r="F13" s="7"/>
      <c r="G13" s="6" t="s">
        <v>53</v>
      </c>
      <c r="H13" s="6" t="s">
        <v>54</v>
      </c>
      <c r="I13" s="6" t="s">
        <v>55</v>
      </c>
      <c r="J13" s="8">
        <v>43340</v>
      </c>
      <c r="K13" s="6">
        <f>180</f>
        <v>180</v>
      </c>
      <c r="L13" s="10">
        <v>74886.12</v>
      </c>
      <c r="M13" s="8">
        <f t="shared" si="0"/>
        <v>43520</v>
      </c>
      <c r="N13" s="16">
        <f>M13+K13*4</f>
        <v>44240</v>
      </c>
      <c r="O13" s="7"/>
      <c r="P13" s="6" t="s">
        <v>42</v>
      </c>
      <c r="Q13" s="12">
        <v>14855.71</v>
      </c>
      <c r="R13" s="12">
        <f>Q13</f>
        <v>14855.71</v>
      </c>
      <c r="S13" s="12">
        <f>$Q$13</f>
        <v>14855.71</v>
      </c>
      <c r="T13" s="12">
        <f>25718.37</f>
        <v>25718.37</v>
      </c>
      <c r="U13" s="6" t="s">
        <v>36</v>
      </c>
    </row>
    <row r="14" spans="1:21" ht="162" customHeight="1" x14ac:dyDescent="0.3">
      <c r="A14" s="6" t="s">
        <v>50</v>
      </c>
      <c r="B14" s="6" t="s">
        <v>51</v>
      </c>
      <c r="C14" s="6" t="s">
        <v>56</v>
      </c>
      <c r="D14" s="6" t="s">
        <v>45</v>
      </c>
      <c r="E14" s="7">
        <v>145225.44</v>
      </c>
      <c r="F14" s="7"/>
      <c r="G14" s="6" t="s">
        <v>53</v>
      </c>
      <c r="H14" s="6" t="s">
        <v>54</v>
      </c>
      <c r="I14" s="6" t="s">
        <v>57</v>
      </c>
      <c r="J14" s="8">
        <v>43340</v>
      </c>
      <c r="K14" s="6">
        <f>180</f>
        <v>180</v>
      </c>
      <c r="L14" s="10">
        <v>107902.59</v>
      </c>
      <c r="M14" s="8">
        <f t="shared" si="0"/>
        <v>43520</v>
      </c>
      <c r="N14" s="16">
        <f t="shared" ref="N14:N18" si="1">M14+K14*3</f>
        <v>44060</v>
      </c>
      <c r="O14" s="7">
        <v>136805.37</v>
      </c>
      <c r="P14" s="6" t="s">
        <v>42</v>
      </c>
      <c r="Q14" s="12">
        <v>41236.18</v>
      </c>
      <c r="R14" s="12">
        <f>Q14</f>
        <v>41236.18</v>
      </c>
      <c r="S14" s="12">
        <f>R14</f>
        <v>41236.18</v>
      </c>
      <c r="T14" s="12">
        <v>136805.37</v>
      </c>
      <c r="U14" s="6" t="s">
        <v>112</v>
      </c>
    </row>
    <row r="15" spans="1:21" ht="162" customHeight="1" x14ac:dyDescent="0.3">
      <c r="A15" s="6" t="s">
        <v>50</v>
      </c>
      <c r="B15" s="6" t="s">
        <v>51</v>
      </c>
      <c r="C15" s="6" t="s">
        <v>58</v>
      </c>
      <c r="D15" s="6" t="s">
        <v>45</v>
      </c>
      <c r="E15" s="7">
        <v>141344.49</v>
      </c>
      <c r="F15" s="7"/>
      <c r="G15" s="6" t="s">
        <v>53</v>
      </c>
      <c r="H15" s="6" t="s">
        <v>54</v>
      </c>
      <c r="I15" s="6" t="s">
        <v>59</v>
      </c>
      <c r="J15" s="8">
        <v>43340</v>
      </c>
      <c r="K15" s="6">
        <f>180</f>
        <v>180</v>
      </c>
      <c r="L15" s="10">
        <v>106002.39</v>
      </c>
      <c r="M15" s="8">
        <f t="shared" si="0"/>
        <v>43520</v>
      </c>
      <c r="N15" s="16">
        <f t="shared" si="1"/>
        <v>44060</v>
      </c>
      <c r="O15" s="7">
        <v>115066.09</v>
      </c>
      <c r="P15" s="6" t="s">
        <v>42</v>
      </c>
      <c r="Q15" s="12">
        <f>24803.28+8897.56</f>
        <v>33700.839999999997</v>
      </c>
      <c r="R15" s="12">
        <f>Q15</f>
        <v>33700.839999999997</v>
      </c>
      <c r="S15" s="12">
        <f>R15</f>
        <v>33700.839999999997</v>
      </c>
      <c r="T15" s="12">
        <f>106411.22</f>
        <v>106411.22</v>
      </c>
      <c r="U15" s="6" t="s">
        <v>112</v>
      </c>
    </row>
    <row r="16" spans="1:21" ht="162" customHeight="1" x14ac:dyDescent="0.3">
      <c r="A16" s="6" t="s">
        <v>50</v>
      </c>
      <c r="B16" s="6" t="s">
        <v>51</v>
      </c>
      <c r="C16" s="6" t="s">
        <v>60</v>
      </c>
      <c r="D16" s="6" t="s">
        <v>45</v>
      </c>
      <c r="E16" s="7">
        <v>301158.52</v>
      </c>
      <c r="F16" s="7"/>
      <c r="G16" s="6" t="s">
        <v>53</v>
      </c>
      <c r="H16" s="6" t="s">
        <v>54</v>
      </c>
      <c r="I16" s="6" t="s">
        <v>61</v>
      </c>
      <c r="J16" s="8">
        <v>43340</v>
      </c>
      <c r="K16" s="6">
        <f>180</f>
        <v>180</v>
      </c>
      <c r="L16" s="10">
        <v>261959.53</v>
      </c>
      <c r="M16" s="8">
        <f t="shared" si="0"/>
        <v>43520</v>
      </c>
      <c r="N16" s="16">
        <f t="shared" si="1"/>
        <v>44060</v>
      </c>
      <c r="O16" s="7">
        <v>273431.43</v>
      </c>
      <c r="P16" s="6" t="s">
        <v>42</v>
      </c>
      <c r="Q16" s="12">
        <v>0</v>
      </c>
      <c r="R16" s="12">
        <v>0</v>
      </c>
      <c r="S16" s="12">
        <f>R16</f>
        <v>0</v>
      </c>
      <c r="T16" s="12">
        <v>77583.179999999993</v>
      </c>
      <c r="U16" s="6" t="s">
        <v>36</v>
      </c>
    </row>
    <row r="17" spans="1:22" ht="162" customHeight="1" x14ac:dyDescent="0.3">
      <c r="A17" s="6" t="s">
        <v>50</v>
      </c>
      <c r="B17" s="6" t="s">
        <v>51</v>
      </c>
      <c r="C17" s="6" t="s">
        <v>90</v>
      </c>
      <c r="D17" s="6" t="s">
        <v>45</v>
      </c>
      <c r="E17" s="7">
        <v>77462.37</v>
      </c>
      <c r="F17" s="7"/>
      <c r="G17" s="6" t="s">
        <v>53</v>
      </c>
      <c r="H17" s="6" t="s">
        <v>54</v>
      </c>
      <c r="I17" s="6" t="s">
        <v>62</v>
      </c>
      <c r="J17" s="8">
        <v>43340</v>
      </c>
      <c r="K17" s="6">
        <f>180</f>
        <v>180</v>
      </c>
      <c r="L17" s="10">
        <v>67441.94</v>
      </c>
      <c r="M17" s="8">
        <f t="shared" si="0"/>
        <v>43520</v>
      </c>
      <c r="N17" s="16">
        <f t="shared" si="1"/>
        <v>44060</v>
      </c>
      <c r="O17" s="7">
        <v>89432.72</v>
      </c>
      <c r="P17" s="6" t="s">
        <v>42</v>
      </c>
      <c r="Q17" s="12">
        <v>15227.97</v>
      </c>
      <c r="R17" s="12">
        <f>Q17</f>
        <v>15227.97</v>
      </c>
      <c r="S17" s="12">
        <f>$R$17</f>
        <v>15227.97</v>
      </c>
      <c r="T17" s="12">
        <v>67343.37</v>
      </c>
      <c r="U17" s="6" t="s">
        <v>112</v>
      </c>
    </row>
    <row r="18" spans="1:22" ht="162" customHeight="1" x14ac:dyDescent="0.3">
      <c r="A18" s="6" t="s">
        <v>50</v>
      </c>
      <c r="B18" s="6" t="s">
        <v>51</v>
      </c>
      <c r="C18" s="6" t="s">
        <v>91</v>
      </c>
      <c r="D18" s="6" t="s">
        <v>45</v>
      </c>
      <c r="E18" s="7">
        <v>84231.43</v>
      </c>
      <c r="F18" s="7"/>
      <c r="G18" s="6" t="s">
        <v>53</v>
      </c>
      <c r="H18" s="6" t="s">
        <v>54</v>
      </c>
      <c r="I18" s="6" t="s">
        <v>63</v>
      </c>
      <c r="J18" s="8">
        <v>43340</v>
      </c>
      <c r="K18" s="6">
        <f>180</f>
        <v>180</v>
      </c>
      <c r="L18" s="10">
        <v>73235.64</v>
      </c>
      <c r="M18" s="8">
        <f t="shared" si="0"/>
        <v>43520</v>
      </c>
      <c r="N18" s="16">
        <f t="shared" si="1"/>
        <v>44060</v>
      </c>
      <c r="O18" s="7">
        <v>93355.75</v>
      </c>
      <c r="P18" s="6" t="s">
        <v>42</v>
      </c>
      <c r="Q18" s="12">
        <v>0</v>
      </c>
      <c r="R18" s="12">
        <v>0</v>
      </c>
      <c r="S18" s="12">
        <f>R18</f>
        <v>0</v>
      </c>
      <c r="T18" s="12">
        <v>72938.81</v>
      </c>
      <c r="U18" s="6" t="s">
        <v>112</v>
      </c>
    </row>
    <row r="19" spans="1:22" ht="119.25" customHeight="1" x14ac:dyDescent="0.3">
      <c r="A19" s="6" t="s">
        <v>64</v>
      </c>
      <c r="B19" s="6" t="s">
        <v>65</v>
      </c>
      <c r="C19" s="6" t="s">
        <v>66</v>
      </c>
      <c r="D19" s="6" t="s">
        <v>45</v>
      </c>
      <c r="E19" s="7">
        <v>1305046.6299999999</v>
      </c>
      <c r="F19" s="7"/>
      <c r="G19" s="6" t="s">
        <v>32</v>
      </c>
      <c r="H19" s="6" t="s">
        <v>33</v>
      </c>
      <c r="I19" s="17">
        <v>43101</v>
      </c>
      <c r="J19" s="8">
        <v>43109</v>
      </c>
      <c r="K19" s="9">
        <v>120</v>
      </c>
      <c r="L19" s="10">
        <v>1285394.1000000001</v>
      </c>
      <c r="M19" s="8">
        <f t="shared" si="0"/>
        <v>43229</v>
      </c>
      <c r="N19" s="11">
        <v>44204</v>
      </c>
      <c r="O19" s="10">
        <v>1356989.17</v>
      </c>
      <c r="P19" s="6" t="s">
        <v>35</v>
      </c>
      <c r="Q19" s="12">
        <v>19708.21</v>
      </c>
      <c r="R19" s="12">
        <f>Q19</f>
        <v>19708.21</v>
      </c>
      <c r="S19" s="12">
        <f>R19</f>
        <v>19708.21</v>
      </c>
      <c r="T19" s="12">
        <v>1212261.23</v>
      </c>
      <c r="U19" s="6" t="s">
        <v>112</v>
      </c>
    </row>
    <row r="20" spans="1:22" s="19" customFormat="1" ht="110.25" customHeight="1" x14ac:dyDescent="0.3">
      <c r="A20" s="6" t="s">
        <v>37</v>
      </c>
      <c r="B20" s="6" t="s">
        <v>74</v>
      </c>
      <c r="C20" s="13" t="s">
        <v>96</v>
      </c>
      <c r="D20" s="6" t="s">
        <v>97</v>
      </c>
      <c r="E20" s="14">
        <v>125000</v>
      </c>
      <c r="F20" s="22"/>
      <c r="G20" s="6" t="s">
        <v>39</v>
      </c>
      <c r="H20" s="6" t="s">
        <v>40</v>
      </c>
      <c r="I20" s="6" t="s">
        <v>41</v>
      </c>
      <c r="J20" s="15">
        <v>43286</v>
      </c>
      <c r="K20" s="13">
        <v>90</v>
      </c>
      <c r="L20" s="14">
        <v>194708.34</v>
      </c>
      <c r="M20" s="8">
        <f t="shared" si="0"/>
        <v>43376</v>
      </c>
      <c r="N20" s="15">
        <v>44208</v>
      </c>
      <c r="O20" s="14">
        <v>243354.43</v>
      </c>
      <c r="P20" s="21">
        <v>103010101</v>
      </c>
      <c r="Q20" s="24">
        <v>114986.17</v>
      </c>
      <c r="R20" s="24">
        <f>Q20</f>
        <v>114986.17</v>
      </c>
      <c r="S20" s="24">
        <f>R20</f>
        <v>114986.17</v>
      </c>
      <c r="T20" s="24">
        <v>239605.87</v>
      </c>
      <c r="U20" s="6" t="s">
        <v>112</v>
      </c>
      <c r="V20" s="18"/>
    </row>
    <row r="21" spans="1:22" s="19" customFormat="1" ht="108.75" customHeight="1" x14ac:dyDescent="0.3">
      <c r="A21" s="6" t="s">
        <v>68</v>
      </c>
      <c r="B21" s="6" t="s">
        <v>67</v>
      </c>
      <c r="C21" s="6" t="s">
        <v>98</v>
      </c>
      <c r="D21" s="6" t="s">
        <v>45</v>
      </c>
      <c r="E21" s="14">
        <v>1206058.3400000001</v>
      </c>
      <c r="F21" s="22"/>
      <c r="G21" s="6" t="s">
        <v>71</v>
      </c>
      <c r="H21" s="6" t="s">
        <v>69</v>
      </c>
      <c r="I21" s="6" t="s">
        <v>70</v>
      </c>
      <c r="J21" s="15">
        <v>43461</v>
      </c>
      <c r="K21" s="13">
        <v>180</v>
      </c>
      <c r="L21" s="14">
        <v>1112121.25</v>
      </c>
      <c r="M21" s="8">
        <f>J21+K21</f>
        <v>43641</v>
      </c>
      <c r="N21" s="8">
        <v>44183</v>
      </c>
      <c r="O21" s="14"/>
      <c r="P21" s="21" t="s">
        <v>89</v>
      </c>
      <c r="Q21" s="24">
        <v>249168.38</v>
      </c>
      <c r="R21" s="24">
        <v>249168.38</v>
      </c>
      <c r="S21" s="24">
        <v>249168.38</v>
      </c>
      <c r="T21" s="24">
        <v>435384.88</v>
      </c>
      <c r="U21" s="6" t="s">
        <v>36</v>
      </c>
      <c r="V21" s="18"/>
    </row>
    <row r="22" spans="1:22" ht="195" customHeight="1" x14ac:dyDescent="0.3">
      <c r="A22" s="6" t="s">
        <v>75</v>
      </c>
      <c r="B22" s="6" t="s">
        <v>76</v>
      </c>
      <c r="C22" s="6"/>
      <c r="D22" s="6" t="s">
        <v>73</v>
      </c>
      <c r="E22" s="7"/>
      <c r="F22" s="7"/>
      <c r="G22" s="6" t="s">
        <v>77</v>
      </c>
      <c r="H22" s="6" t="s">
        <v>78</v>
      </c>
      <c r="I22" s="6" t="s">
        <v>79</v>
      </c>
      <c r="J22" s="8">
        <v>43488</v>
      </c>
      <c r="K22" s="6">
        <v>90</v>
      </c>
      <c r="L22" s="10">
        <v>127495.82</v>
      </c>
      <c r="M22" s="8">
        <f>J22+K22</f>
        <v>43578</v>
      </c>
      <c r="N22" s="16"/>
      <c r="O22" s="7"/>
      <c r="P22" s="6"/>
      <c r="Q22" s="12">
        <v>0</v>
      </c>
      <c r="R22" s="12">
        <v>0</v>
      </c>
      <c r="S22" s="12">
        <v>0</v>
      </c>
      <c r="T22" s="12">
        <v>120715.57</v>
      </c>
      <c r="U22" s="6" t="s">
        <v>84</v>
      </c>
    </row>
    <row r="23" spans="1:22" ht="179.4" x14ac:dyDescent="0.3">
      <c r="A23" s="6" t="s">
        <v>80</v>
      </c>
      <c r="B23" s="6" t="s">
        <v>81</v>
      </c>
      <c r="C23" s="6"/>
      <c r="D23" s="6" t="s">
        <v>73</v>
      </c>
      <c r="E23" s="7"/>
      <c r="F23" s="7"/>
      <c r="G23" s="6" t="s">
        <v>82</v>
      </c>
      <c r="H23" s="6" t="s">
        <v>83</v>
      </c>
      <c r="I23" s="6" t="s">
        <v>79</v>
      </c>
      <c r="J23" s="8">
        <v>43759</v>
      </c>
      <c r="K23" s="6">
        <v>180</v>
      </c>
      <c r="L23" s="10">
        <v>99599.28</v>
      </c>
      <c r="M23" s="8">
        <f>J23+K23</f>
        <v>43939</v>
      </c>
      <c r="N23" s="16"/>
      <c r="O23" s="7"/>
      <c r="P23" s="6"/>
      <c r="Q23" s="12">
        <v>0</v>
      </c>
      <c r="R23" s="12">
        <v>0</v>
      </c>
      <c r="S23" s="12">
        <v>0</v>
      </c>
      <c r="T23" s="12">
        <v>96928.68</v>
      </c>
      <c r="U23" s="6" t="s">
        <v>84</v>
      </c>
    </row>
    <row r="24" spans="1:22" ht="96.6" x14ac:dyDescent="0.3">
      <c r="A24" s="6" t="s">
        <v>85</v>
      </c>
      <c r="B24" s="6" t="s">
        <v>86</v>
      </c>
      <c r="C24" s="13"/>
      <c r="D24" s="6" t="s">
        <v>87</v>
      </c>
      <c r="E24" s="14"/>
      <c r="F24" s="22"/>
      <c r="G24" s="6" t="s">
        <v>82</v>
      </c>
      <c r="H24" s="6" t="s">
        <v>83</v>
      </c>
      <c r="I24" s="6" t="s">
        <v>88</v>
      </c>
      <c r="J24" s="15">
        <v>43286</v>
      </c>
      <c r="K24" s="13">
        <v>180</v>
      </c>
      <c r="L24" s="14">
        <v>152459.72</v>
      </c>
      <c r="M24" s="8">
        <f>J24+K24</f>
        <v>43466</v>
      </c>
      <c r="N24" s="8">
        <f>M24+K24*3</f>
        <v>44006</v>
      </c>
      <c r="O24" s="14">
        <v>189480.88</v>
      </c>
      <c r="P24" s="14"/>
      <c r="Q24" s="12">
        <v>0</v>
      </c>
      <c r="R24" s="12">
        <v>0</v>
      </c>
      <c r="S24" s="12">
        <v>0</v>
      </c>
      <c r="T24" s="24">
        <v>181412.6</v>
      </c>
      <c r="U24" s="6" t="s">
        <v>84</v>
      </c>
    </row>
    <row r="25" spans="1:22" ht="136.19999999999999" customHeight="1" x14ac:dyDescent="0.3">
      <c r="A25" s="6" t="s">
        <v>50</v>
      </c>
      <c r="B25" s="6" t="s">
        <v>51</v>
      </c>
      <c r="C25" s="6" t="s">
        <v>99</v>
      </c>
      <c r="D25" s="6" t="s">
        <v>45</v>
      </c>
      <c r="E25" s="7">
        <v>79512.81</v>
      </c>
      <c r="F25" s="7"/>
      <c r="G25" s="6" t="s">
        <v>92</v>
      </c>
      <c r="H25" s="6" t="s">
        <v>93</v>
      </c>
      <c r="I25" s="6" t="s">
        <v>94</v>
      </c>
      <c r="J25" s="8">
        <v>43340</v>
      </c>
      <c r="K25" s="6">
        <f>180</f>
        <v>180</v>
      </c>
      <c r="L25" s="10">
        <v>59676.84</v>
      </c>
      <c r="M25" s="8">
        <f t="shared" ref="M25:M27" si="2">J25+K25</f>
        <v>43520</v>
      </c>
      <c r="N25" s="16">
        <v>43882</v>
      </c>
      <c r="O25" s="7"/>
      <c r="P25" s="6" t="s">
        <v>42</v>
      </c>
      <c r="Q25" s="12">
        <v>0</v>
      </c>
      <c r="R25" s="12">
        <v>0</v>
      </c>
      <c r="S25" s="12">
        <v>0</v>
      </c>
      <c r="T25" s="12">
        <v>15261.51</v>
      </c>
      <c r="U25" s="6" t="s">
        <v>112</v>
      </c>
    </row>
    <row r="26" spans="1:22" ht="136.19999999999999" customHeight="1" x14ac:dyDescent="0.3">
      <c r="A26" s="6" t="s">
        <v>50</v>
      </c>
      <c r="B26" s="6" t="s">
        <v>51</v>
      </c>
      <c r="C26" s="6" t="s">
        <v>99</v>
      </c>
      <c r="D26" s="6" t="s">
        <v>45</v>
      </c>
      <c r="E26" s="7">
        <f>E25-T25</f>
        <v>64251.3</v>
      </c>
      <c r="F26" s="7"/>
      <c r="G26" s="6" t="s">
        <v>53</v>
      </c>
      <c r="H26" s="6" t="s">
        <v>54</v>
      </c>
      <c r="I26" s="6" t="s">
        <v>94</v>
      </c>
      <c r="J26" s="8">
        <v>43340</v>
      </c>
      <c r="K26" s="6">
        <f>180</f>
        <v>180</v>
      </c>
      <c r="L26" s="10">
        <v>44415.33</v>
      </c>
      <c r="M26" s="8">
        <f t="shared" ref="M26" si="3">J26+K26</f>
        <v>43520</v>
      </c>
      <c r="N26" s="16">
        <v>43882</v>
      </c>
      <c r="O26" s="7"/>
      <c r="P26" s="6" t="s">
        <v>42</v>
      </c>
      <c r="Q26" s="12">
        <v>17937.04</v>
      </c>
      <c r="R26" s="12">
        <v>17937.04</v>
      </c>
      <c r="S26" s="12">
        <v>17937.04</v>
      </c>
      <c r="T26" s="12">
        <v>17937.04</v>
      </c>
      <c r="U26" s="6" t="s">
        <v>36</v>
      </c>
    </row>
    <row r="27" spans="1:22" ht="156.75" customHeight="1" x14ac:dyDescent="0.3">
      <c r="A27" s="6" t="s">
        <v>50</v>
      </c>
      <c r="B27" s="6" t="s">
        <v>51</v>
      </c>
      <c r="C27" s="6" t="s">
        <v>100</v>
      </c>
      <c r="D27" s="6" t="s">
        <v>45</v>
      </c>
      <c r="E27" s="7">
        <v>53830.400000000001</v>
      </c>
      <c r="F27" s="7"/>
      <c r="G27" s="6" t="s">
        <v>92</v>
      </c>
      <c r="H27" s="6" t="s">
        <v>93</v>
      </c>
      <c r="I27" s="6" t="s">
        <v>95</v>
      </c>
      <c r="J27" s="8">
        <v>43340</v>
      </c>
      <c r="K27" s="6">
        <f>180</f>
        <v>180</v>
      </c>
      <c r="L27" s="10">
        <v>41248.720000000001</v>
      </c>
      <c r="M27" s="8">
        <f t="shared" si="2"/>
        <v>43520</v>
      </c>
      <c r="N27" s="16">
        <f>M27+K27*2</f>
        <v>43880</v>
      </c>
      <c r="O27" s="7"/>
      <c r="P27" s="23" t="s">
        <v>42</v>
      </c>
      <c r="Q27" s="12">
        <v>0</v>
      </c>
      <c r="R27" s="12">
        <v>0</v>
      </c>
      <c r="S27" s="12">
        <v>0</v>
      </c>
      <c r="T27" s="12">
        <v>0</v>
      </c>
      <c r="U27" s="6" t="s">
        <v>36</v>
      </c>
    </row>
    <row r="28" spans="1:22" ht="156.75" customHeight="1" x14ac:dyDescent="0.3">
      <c r="A28" s="6" t="s">
        <v>108</v>
      </c>
      <c r="B28" s="6" t="s">
        <v>109</v>
      </c>
      <c r="C28" s="6" t="s">
        <v>30</v>
      </c>
      <c r="D28" s="6" t="s">
        <v>107</v>
      </c>
      <c r="E28" s="14"/>
      <c r="F28" s="22"/>
      <c r="G28" s="6" t="s">
        <v>82</v>
      </c>
      <c r="H28" s="6" t="s">
        <v>83</v>
      </c>
      <c r="I28" s="6" t="s">
        <v>106</v>
      </c>
      <c r="J28" s="15">
        <v>43907</v>
      </c>
      <c r="K28" s="13">
        <v>180</v>
      </c>
      <c r="L28" s="14">
        <v>204355.29</v>
      </c>
      <c r="M28" s="8">
        <f>J28+K28</f>
        <v>44087</v>
      </c>
      <c r="N28" s="8">
        <f>M28+K28*1</f>
        <v>44267</v>
      </c>
      <c r="O28" s="14">
        <v>305701.12</v>
      </c>
      <c r="P28" s="14" t="s">
        <v>110</v>
      </c>
      <c r="Q28" s="24">
        <v>229087.35</v>
      </c>
      <c r="R28" s="24">
        <f t="shared" ref="R28:T29" si="4">Q28</f>
        <v>229087.35</v>
      </c>
      <c r="S28" s="24">
        <f t="shared" si="4"/>
        <v>229087.35</v>
      </c>
      <c r="T28" s="24">
        <f t="shared" si="4"/>
        <v>229087.35</v>
      </c>
      <c r="U28" s="6" t="s">
        <v>36</v>
      </c>
    </row>
    <row r="29" spans="1:22" ht="156.75" customHeight="1" x14ac:dyDescent="0.3">
      <c r="A29" s="6" t="s">
        <v>115</v>
      </c>
      <c r="B29" s="6" t="s">
        <v>113</v>
      </c>
      <c r="C29" s="6"/>
      <c r="D29" s="6" t="s">
        <v>48</v>
      </c>
      <c r="E29" s="7"/>
      <c r="F29" s="32"/>
      <c r="G29" s="6" t="s">
        <v>82</v>
      </c>
      <c r="H29" s="6" t="s">
        <v>83</v>
      </c>
      <c r="I29" s="6" t="s">
        <v>114</v>
      </c>
      <c r="J29" s="8">
        <v>44111</v>
      </c>
      <c r="K29" s="6">
        <f>M29-J29</f>
        <v>90</v>
      </c>
      <c r="L29" s="7">
        <v>316225.45</v>
      </c>
      <c r="M29" s="8">
        <v>44201</v>
      </c>
      <c r="N29" s="8"/>
      <c r="O29" s="7">
        <v>329995.78999999998</v>
      </c>
      <c r="P29" s="7" t="s">
        <v>110</v>
      </c>
      <c r="Q29" s="24">
        <v>186472.32000000001</v>
      </c>
      <c r="R29" s="24">
        <f t="shared" si="4"/>
        <v>186472.32000000001</v>
      </c>
      <c r="S29" s="24">
        <f t="shared" si="4"/>
        <v>186472.32000000001</v>
      </c>
      <c r="T29" s="24">
        <f t="shared" si="4"/>
        <v>186472.32000000001</v>
      </c>
      <c r="U29" s="6" t="s">
        <v>36</v>
      </c>
    </row>
    <row r="30" spans="1:22" ht="156.75" customHeight="1" x14ac:dyDescent="0.3">
      <c r="A30" s="6" t="s">
        <v>117</v>
      </c>
      <c r="B30" s="6" t="s">
        <v>116</v>
      </c>
      <c r="C30" s="13"/>
      <c r="D30" s="6" t="s">
        <v>48</v>
      </c>
      <c r="E30" s="14"/>
      <c r="F30" s="22"/>
      <c r="G30" s="6" t="s">
        <v>39</v>
      </c>
      <c r="H30" s="6" t="s">
        <v>40</v>
      </c>
      <c r="I30" s="6" t="s">
        <v>118</v>
      </c>
      <c r="J30" s="15">
        <v>43182</v>
      </c>
      <c r="K30" s="13">
        <v>90</v>
      </c>
      <c r="L30" s="14">
        <v>191295.43</v>
      </c>
      <c r="M30" s="8">
        <f t="shared" ref="M30" si="5">J30+K30</f>
        <v>43272</v>
      </c>
      <c r="N30" s="15">
        <v>44171</v>
      </c>
      <c r="O30" s="14">
        <v>154527.01999999999</v>
      </c>
      <c r="P30" s="21"/>
      <c r="Q30" s="24">
        <v>43467.45</v>
      </c>
      <c r="R30" s="24">
        <f>Q30</f>
        <v>43467.45</v>
      </c>
      <c r="S30" s="24">
        <f>R30</f>
        <v>43467.45</v>
      </c>
      <c r="T30" s="24">
        <v>154527.01999999999</v>
      </c>
      <c r="U30" s="6" t="s">
        <v>112</v>
      </c>
    </row>
    <row r="32" spans="1:22" ht="93" customHeight="1" x14ac:dyDescent="0.3">
      <c r="A32" s="25"/>
      <c r="B32" s="26"/>
      <c r="C32" s="26"/>
      <c r="D32" s="26"/>
      <c r="E32" s="26"/>
      <c r="F32" s="26"/>
      <c r="G32" s="25"/>
      <c r="H32" s="25"/>
      <c r="I32" s="25"/>
      <c r="J32" s="26"/>
      <c r="K32" s="26"/>
      <c r="L32" s="26"/>
      <c r="M32" s="26"/>
      <c r="N32" s="26"/>
      <c r="O32" s="27"/>
      <c r="P32" s="25"/>
      <c r="Q32" s="26"/>
      <c r="R32" s="26"/>
      <c r="S32" s="26"/>
      <c r="T32" s="26"/>
      <c r="U32" s="26"/>
    </row>
    <row r="33" spans="1:21" x14ac:dyDescent="0.3">
      <c r="A33" s="25"/>
      <c r="B33" s="34" t="s">
        <v>103</v>
      </c>
      <c r="C33" s="34"/>
      <c r="D33" s="34"/>
      <c r="E33" s="34"/>
      <c r="F33" s="34"/>
      <c r="G33" s="25"/>
      <c r="H33" s="25"/>
      <c r="I33" s="25"/>
      <c r="J33" s="34" t="s">
        <v>101</v>
      </c>
      <c r="K33" s="36"/>
      <c r="L33" s="36"/>
      <c r="M33" s="36"/>
      <c r="N33" s="36"/>
      <c r="O33" s="27"/>
      <c r="P33" s="25"/>
      <c r="Q33" s="38" t="s">
        <v>102</v>
      </c>
      <c r="R33" s="39"/>
      <c r="S33" s="39"/>
      <c r="T33" s="39"/>
      <c r="U33" s="39"/>
    </row>
    <row r="34" spans="1:21" x14ac:dyDescent="0.3">
      <c r="A34" s="25"/>
      <c r="B34" s="35"/>
      <c r="C34" s="35"/>
      <c r="D34" s="35"/>
      <c r="E34" s="35"/>
      <c r="F34" s="35"/>
      <c r="G34" s="25"/>
      <c r="H34" s="25"/>
      <c r="I34" s="25"/>
      <c r="J34" s="37"/>
      <c r="K34" s="37"/>
      <c r="L34" s="37"/>
      <c r="M34" s="37"/>
      <c r="N34" s="37"/>
      <c r="O34" s="27"/>
      <c r="P34" s="25"/>
      <c r="Q34" s="40"/>
      <c r="R34" s="40"/>
      <c r="S34" s="40"/>
      <c r="T34" s="40"/>
      <c r="U34" s="40"/>
    </row>
    <row r="35" spans="1:21" x14ac:dyDescent="0.3">
      <c r="A35" s="31"/>
      <c r="B35" s="35"/>
      <c r="C35" s="35"/>
      <c r="D35" s="35"/>
      <c r="E35" s="35"/>
      <c r="F35" s="35"/>
      <c r="G35" s="31"/>
      <c r="H35" s="31"/>
      <c r="I35" s="31"/>
      <c r="J35" s="37"/>
      <c r="K35" s="37"/>
      <c r="L35" s="37"/>
      <c r="M35" s="37"/>
      <c r="N35" s="37"/>
      <c r="O35" s="31"/>
      <c r="P35" s="31"/>
      <c r="Q35" s="40"/>
      <c r="R35" s="40"/>
      <c r="S35" s="40"/>
      <c r="T35" s="40"/>
      <c r="U35" s="40"/>
    </row>
    <row r="36" spans="1:21" x14ac:dyDescent="0.3">
      <c r="A36" s="31"/>
      <c r="B36" s="35"/>
      <c r="C36" s="35"/>
      <c r="D36" s="35"/>
      <c r="E36" s="35"/>
      <c r="F36" s="35"/>
      <c r="G36" s="31"/>
      <c r="H36" s="31"/>
      <c r="I36" s="31"/>
      <c r="J36" s="37"/>
      <c r="K36" s="37"/>
      <c r="L36" s="37"/>
      <c r="M36" s="37"/>
      <c r="N36" s="37"/>
      <c r="O36" s="31"/>
      <c r="P36" s="31"/>
      <c r="Q36" s="40"/>
      <c r="R36" s="40"/>
      <c r="S36" s="40"/>
      <c r="T36" s="40"/>
      <c r="U36" s="40"/>
    </row>
    <row r="40" spans="1:21" x14ac:dyDescent="0.3">
      <c r="U40" s="29"/>
    </row>
    <row r="41" spans="1:21" x14ac:dyDescent="0.3">
      <c r="K41" s="28"/>
      <c r="L41" s="28"/>
      <c r="M41" s="28"/>
      <c r="N41" s="28"/>
      <c r="U41" s="29"/>
    </row>
    <row r="42" spans="1:21" ht="12.75" customHeight="1" x14ac:dyDescent="0.3">
      <c r="K42" s="28"/>
      <c r="L42" s="28"/>
      <c r="M42" s="28"/>
      <c r="N42" s="28"/>
      <c r="U42" s="29"/>
    </row>
    <row r="43" spans="1:21" x14ac:dyDescent="0.3">
      <c r="U43" s="29"/>
    </row>
    <row r="44" spans="1:21" x14ac:dyDescent="0.3">
      <c r="U44" s="29"/>
    </row>
    <row r="45" spans="1:21" x14ac:dyDescent="0.3">
      <c r="U45" s="29"/>
    </row>
    <row r="46" spans="1:21" x14ac:dyDescent="0.3">
      <c r="U46" s="29"/>
    </row>
    <row r="47" spans="1:21" x14ac:dyDescent="0.3">
      <c r="U47" s="29"/>
    </row>
    <row r="48" spans="1:21" ht="12.75" customHeight="1" x14ac:dyDescent="0.3">
      <c r="U48" s="29"/>
    </row>
    <row r="49" spans="21:23" x14ac:dyDescent="0.3">
      <c r="U49" s="29"/>
    </row>
    <row r="50" spans="21:23" x14ac:dyDescent="0.3">
      <c r="U50" s="29"/>
    </row>
    <row r="51" spans="21:23" x14ac:dyDescent="0.3">
      <c r="V51" s="30"/>
      <c r="W51" s="30"/>
    </row>
  </sheetData>
  <mergeCells count="17">
    <mergeCell ref="A6:L6"/>
    <mergeCell ref="P6:S6"/>
    <mergeCell ref="T6:T8"/>
    <mergeCell ref="U6:U8"/>
    <mergeCell ref="A7:A8"/>
    <mergeCell ref="B7:B8"/>
    <mergeCell ref="C7:F7"/>
    <mergeCell ref="G7:H7"/>
    <mergeCell ref="I7:M7"/>
    <mergeCell ref="N7:O7"/>
    <mergeCell ref="P7:P8"/>
    <mergeCell ref="Q7:Q8"/>
    <mergeCell ref="R7:R8"/>
    <mergeCell ref="S7:S8"/>
    <mergeCell ref="B33:F36"/>
    <mergeCell ref="J33:N36"/>
    <mergeCell ref="Q33:U36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  <headerFooter>
    <oddHeader>&amp;C&amp;A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ano 2020</vt:lpstr>
      <vt:lpstr>'ano 2020'!Area_de_impressao</vt:lpstr>
      <vt:lpstr>'ano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Kleber Bueno</cp:lastModifiedBy>
  <dcterms:created xsi:type="dcterms:W3CDTF">2020-04-29T14:26:19Z</dcterms:created>
  <dcterms:modified xsi:type="dcterms:W3CDTF">2021-04-09T12:10:10Z</dcterms:modified>
</cp:coreProperties>
</file>